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6100" windowHeight="236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D9" i="1"/>
  <c r="D10" i="1"/>
  <c r="D11" i="1"/>
  <c r="C11" i="1"/>
  <c r="B11" i="1"/>
  <c r="D29" i="1"/>
  <c r="B9" i="1"/>
  <c r="B10" i="1"/>
  <c r="B12" i="1"/>
  <c r="B14" i="1"/>
  <c r="B22" i="1"/>
  <c r="C22" i="1"/>
  <c r="D22" i="1"/>
  <c r="D5" i="1"/>
  <c r="D12" i="1"/>
  <c r="D14" i="1"/>
  <c r="D23" i="1"/>
  <c r="D25" i="1"/>
  <c r="D27" i="1"/>
  <c r="C4" i="1"/>
  <c r="C9" i="1"/>
  <c r="C10" i="1"/>
  <c r="C12" i="1"/>
  <c r="C14" i="1"/>
  <c r="C23" i="1"/>
  <c r="C25" i="1"/>
  <c r="C27" i="1"/>
  <c r="B23" i="1"/>
  <c r="B25" i="1"/>
  <c r="B27" i="1"/>
  <c r="D21" i="1"/>
  <c r="C21" i="1"/>
  <c r="C15" i="1"/>
  <c r="C17" i="1"/>
  <c r="D18" i="1"/>
  <c r="B18" i="1"/>
  <c r="D19" i="1"/>
  <c r="C18" i="1"/>
  <c r="C19" i="1"/>
  <c r="D15" i="1"/>
</calcChain>
</file>

<file path=xl/sharedStrings.xml><?xml version="1.0" encoding="utf-8"?>
<sst xmlns="http://schemas.openxmlformats.org/spreadsheetml/2006/main" count="27" uniqueCount="25">
  <si>
    <t>Ortstaxe</t>
  </si>
  <si>
    <t>Netto</t>
  </si>
  <si>
    <t>Differenz</t>
  </si>
  <si>
    <t>Brutto Zimmerpreis</t>
  </si>
  <si>
    <t>Ausgangslage</t>
  </si>
  <si>
    <t>notwendige Preissteigerung</t>
  </si>
  <si>
    <t>Steuerbelastung</t>
  </si>
  <si>
    <t>igumbi.com</t>
  </si>
  <si>
    <t>OTA Provision %</t>
  </si>
  <si>
    <t>Steuerbelastung %</t>
  </si>
  <si>
    <t>Mehrwertsteuer %</t>
  </si>
  <si>
    <t>abzügl. Ortstaxe</t>
  </si>
  <si>
    <t>Fixkosten</t>
  </si>
  <si>
    <t>GmBH Steuer %</t>
  </si>
  <si>
    <t>Marge %</t>
  </si>
  <si>
    <t>Gewinn</t>
  </si>
  <si>
    <t>abzügl Gewinnsteuer</t>
  </si>
  <si>
    <t>UST €</t>
  </si>
  <si>
    <t>OTA Provision €</t>
  </si>
  <si>
    <t>mit 13% UST</t>
  </si>
  <si>
    <t>Jahresentnahme*</t>
  </si>
  <si>
    <t>* 10 Zimmer 65% Auslastung</t>
  </si>
  <si>
    <t>Implikation UST Anhebung von 10% auf 13% bei Hotelübernachtungen</t>
  </si>
  <si>
    <t>update</t>
  </si>
  <si>
    <t>Änderung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</si>
</sst>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%"/>
  </numFmts>
  <fonts count="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i/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theme="0"/>
      </patternFill>
    </fill>
  </fills>
  <borders count="1">
    <border>
      <left/>
      <right/>
      <top/>
      <bottom/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0" fontId="0" fillId="2" borderId="0" xfId="0" applyFill="1" applyAlignment="1">
      <alignment wrapText="1"/>
    </xf>
    <xf numFmtId="0" fontId="4" fillId="2" borderId="0" xfId="0" applyNumberFormat="1" applyFont="1" applyFill="1" applyAlignment="1">
      <alignment wrapText="1"/>
    </xf>
    <xf numFmtId="14" fontId="5" fillId="0" borderId="0" xfId="0" applyNumberFormat="1" applyFont="1" applyAlignment="1">
      <alignment horizontal="left"/>
    </xf>
    <xf numFmtId="0" fontId="1" fillId="3" borderId="0" xfId="0" applyFont="1" applyFill="1"/>
    <xf numFmtId="165" fontId="1" fillId="3" borderId="0" xfId="0" applyNumberFormat="1" applyFont="1" applyFill="1"/>
    <xf numFmtId="17" fontId="0" fillId="0" borderId="0" xfId="0" applyNumberFormat="1"/>
    <xf numFmtId="0" fontId="4" fillId="0" borderId="0" xfId="0" applyFont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200" zoomScaleNormal="200" zoomScalePageLayoutView="200" workbookViewId="0">
      <selection activeCell="F11" sqref="F11"/>
    </sheetView>
  </sheetViews>
  <sheetFormatPr baseColWidth="10" defaultRowHeight="15" x14ac:dyDescent="0"/>
  <cols>
    <col min="1" max="1" width="19.6640625" customWidth="1"/>
    <col min="2" max="4" width="11.5" customWidth="1"/>
  </cols>
  <sheetData>
    <row r="1" spans="1:5">
      <c r="A1" t="s">
        <v>22</v>
      </c>
    </row>
    <row r="2" spans="1:5" ht="8" customHeight="1"/>
    <row r="3" spans="1:5" ht="35" customHeight="1">
      <c r="A3" s="6"/>
      <c r="B3" s="7" t="s">
        <v>4</v>
      </c>
      <c r="C3" s="7" t="s">
        <v>19</v>
      </c>
      <c r="D3" s="7" t="s">
        <v>5</v>
      </c>
    </row>
    <row r="4" spans="1:5">
      <c r="A4" t="s">
        <v>3</v>
      </c>
      <c r="B4" s="3">
        <v>100</v>
      </c>
      <c r="C4" s="3">
        <f>+B4</f>
        <v>100</v>
      </c>
      <c r="D4" s="3">
        <v>104.0157468048575</v>
      </c>
    </row>
    <row r="5" spans="1:5">
      <c r="A5" t="s">
        <v>10</v>
      </c>
      <c r="B5" s="1">
        <v>0.1</v>
      </c>
      <c r="C5" s="1">
        <v>0.13</v>
      </c>
      <c r="D5" s="1">
        <f>+C5</f>
        <v>0.13</v>
      </c>
    </row>
    <row r="6" spans="1:5">
      <c r="A6" t="s">
        <v>8</v>
      </c>
      <c r="B6" s="1">
        <v>0.15</v>
      </c>
      <c r="C6" s="1">
        <v>0.15</v>
      </c>
      <c r="D6" s="1">
        <v>0.15</v>
      </c>
    </row>
    <row r="7" spans="1:5">
      <c r="A7" t="s">
        <v>0</v>
      </c>
      <c r="B7" s="2">
        <v>2.8000000000000001E-2</v>
      </c>
      <c r="C7" s="2">
        <v>2.8000000000000001E-2</v>
      </c>
      <c r="D7" s="2">
        <v>2.8000000000000001E-2</v>
      </c>
    </row>
    <row r="9" spans="1:5">
      <c r="A9" t="s">
        <v>0</v>
      </c>
      <c r="B9" s="3">
        <f>B4*B7</f>
        <v>2.8000000000000003</v>
      </c>
      <c r="C9" s="3">
        <f>C4*C7</f>
        <v>2.8000000000000003</v>
      </c>
      <c r="D9" s="3">
        <f>D4*D7</f>
        <v>2.9124409105360098</v>
      </c>
    </row>
    <row r="10" spans="1:5">
      <c r="A10" t="s">
        <v>11</v>
      </c>
      <c r="B10" s="3">
        <f>B4-B9</f>
        <v>97.2</v>
      </c>
      <c r="C10" s="3">
        <f>C4-C9</f>
        <v>97.2</v>
      </c>
      <c r="D10" s="3">
        <f>D4-D9</f>
        <v>101.10330589432149</v>
      </c>
    </row>
    <row r="11" spans="1:5">
      <c r="A11" t="s">
        <v>17</v>
      </c>
      <c r="B11" s="3">
        <f>B10/(1+B5)*B5</f>
        <v>8.836363636363636</v>
      </c>
      <c r="C11" s="3">
        <f>C10/(1+C5)*C5</f>
        <v>11.182300884955753</v>
      </c>
      <c r="D11" s="3">
        <f>D10/(1+D5)*D5</f>
        <v>11.631353775452917</v>
      </c>
    </row>
    <row r="12" spans="1:5">
      <c r="A12" t="s">
        <v>18</v>
      </c>
      <c r="B12" s="3">
        <f>B4*B6</f>
        <v>15</v>
      </c>
      <c r="C12" s="3">
        <f>C4*C6</f>
        <v>15</v>
      </c>
      <c r="D12" s="3">
        <f>D4*D6</f>
        <v>15.602362020728624</v>
      </c>
      <c r="E12" s="3"/>
    </row>
    <row r="13" spans="1:5">
      <c r="B13" s="3"/>
      <c r="C13" s="3"/>
      <c r="D13" s="3"/>
    </row>
    <row r="14" spans="1:5">
      <c r="A14" t="s">
        <v>1</v>
      </c>
      <c r="B14" s="3">
        <f>+B4-B9-B11-B12</f>
        <v>73.363636363636374</v>
      </c>
      <c r="C14" s="3">
        <f>+C4-C9-C11-C12</f>
        <v>71.017699115044252</v>
      </c>
      <c r="D14" s="3">
        <f>+D4-D9-D11-D12</f>
        <v>73.869590098139952</v>
      </c>
    </row>
    <row r="15" spans="1:5">
      <c r="A15" t="s">
        <v>2</v>
      </c>
      <c r="B15" s="3"/>
      <c r="C15" s="3">
        <f>-B14+C14</f>
        <v>-2.3459372485921222</v>
      </c>
      <c r="D15" s="3">
        <f>+D14-B14</f>
        <v>0.50595373450357783</v>
      </c>
    </row>
    <row r="16" spans="1:5">
      <c r="B16" s="3"/>
      <c r="C16" s="3"/>
      <c r="D16" s="3"/>
    </row>
    <row r="17" spans="1:5">
      <c r="A17" t="s">
        <v>24</v>
      </c>
      <c r="C17" s="4">
        <f>C15/B14</f>
        <v>-3.1976839819719133E-2</v>
      </c>
      <c r="D17" s="4">
        <f>D15/C14</f>
        <v>7.1243329593650212E-3</v>
      </c>
    </row>
    <row r="18" spans="1:5">
      <c r="A18" t="s">
        <v>6</v>
      </c>
      <c r="B18" s="3">
        <f>+B9+B11</f>
        <v>11.636363636363637</v>
      </c>
      <c r="C18" s="3">
        <f>+C9+C11</f>
        <v>13.982300884955754</v>
      </c>
      <c r="D18" s="3">
        <f>+D9+D11</f>
        <v>14.543794685988926</v>
      </c>
      <c r="E18" s="11"/>
    </row>
    <row r="19" spans="1:5">
      <c r="A19" t="s">
        <v>9</v>
      </c>
      <c r="B19" s="4"/>
      <c r="C19" s="4">
        <f>+C18/B18-1</f>
        <v>0.20160398230088505</v>
      </c>
      <c r="D19" s="4">
        <f>+D18/B18-1</f>
        <v>0.24985735582717328</v>
      </c>
    </row>
    <row r="20" spans="1:5">
      <c r="C20" s="4"/>
      <c r="D20" s="4"/>
    </row>
    <row r="21" spans="1:5">
      <c r="A21" t="s">
        <v>14</v>
      </c>
      <c r="B21" s="1">
        <v>0.2</v>
      </c>
      <c r="C21" s="4">
        <f>+C23/C14</f>
        <v>0.173573491928632</v>
      </c>
      <c r="D21" s="4">
        <f>+D23/D14</f>
        <v>0.20547942647394021</v>
      </c>
    </row>
    <row r="22" spans="1:5">
      <c r="A22" t="s">
        <v>12</v>
      </c>
      <c r="B22" s="3">
        <f>+B14*(1-B21)</f>
        <v>58.690909090909102</v>
      </c>
      <c r="C22" s="3">
        <f>+B22</f>
        <v>58.690909090909102</v>
      </c>
      <c r="D22" s="3">
        <f>+C22</f>
        <v>58.690909090909102</v>
      </c>
    </row>
    <row r="23" spans="1:5">
      <c r="A23" t="s">
        <v>15</v>
      </c>
      <c r="B23" s="3">
        <f>+B21*B14</f>
        <v>14.672727272727276</v>
      </c>
      <c r="C23" s="3">
        <f>+C14-C22</f>
        <v>12.32679002413515</v>
      </c>
      <c r="D23" s="3">
        <f>+D14-D22</f>
        <v>15.17868100723085</v>
      </c>
    </row>
    <row r="24" spans="1:5">
      <c r="A24" s="1" t="s">
        <v>13</v>
      </c>
      <c r="B24" s="1">
        <v>0.25</v>
      </c>
      <c r="C24" s="4">
        <v>0.27500000000000002</v>
      </c>
      <c r="D24" s="4">
        <v>0.27500000000000002</v>
      </c>
    </row>
    <row r="25" spans="1:5">
      <c r="A25" t="s">
        <v>16</v>
      </c>
      <c r="B25" s="3">
        <f>+(1-B24)*B23</f>
        <v>11.004545454545458</v>
      </c>
      <c r="C25" s="3">
        <f>+(1-C24)*C23</f>
        <v>8.9369227674979825</v>
      </c>
      <c r="D25" s="3">
        <f>+(1-D24)*D23</f>
        <v>11.004543730242366</v>
      </c>
    </row>
    <row r="26" spans="1:5">
      <c r="B26" s="3"/>
      <c r="C26" s="3"/>
      <c r="D26" s="3"/>
    </row>
    <row r="27" spans="1:5">
      <c r="A27" t="s">
        <v>20</v>
      </c>
      <c r="B27" s="3">
        <f>10*0.65*365*B25</f>
        <v>26108.284090909099</v>
      </c>
      <c r="C27" s="3">
        <f>10*0.65*365*C25</f>
        <v>21202.849265888963</v>
      </c>
      <c r="D27" s="3">
        <f>10*0.65*365*D25</f>
        <v>26108.280000000013</v>
      </c>
    </row>
    <row r="28" spans="1:5">
      <c r="B28" s="3"/>
      <c r="C28" s="3"/>
      <c r="D28" s="3"/>
    </row>
    <row r="29" spans="1:5">
      <c r="A29" s="9" t="s">
        <v>5</v>
      </c>
      <c r="B29" s="9"/>
      <c r="C29" s="9"/>
      <c r="D29" s="10">
        <f>D4/B4-1</f>
        <v>4.0157468048575007E-2</v>
      </c>
    </row>
    <row r="30" spans="1:5" ht="6" customHeight="1"/>
    <row r="31" spans="1:5">
      <c r="A31" s="12" t="s">
        <v>21</v>
      </c>
    </row>
    <row r="32" spans="1:5" ht="5" customHeight="1"/>
    <row r="33" spans="1:2">
      <c r="A33" s="5" t="s">
        <v>7</v>
      </c>
      <c r="B33" s="8">
        <v>42087</v>
      </c>
    </row>
    <row r="34" spans="1:2">
      <c r="A34" s="5" t="s">
        <v>23</v>
      </c>
      <c r="B34" s="8">
        <v>42753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</cp:lastModifiedBy>
  <dcterms:created xsi:type="dcterms:W3CDTF">2014-12-05T14:59:18Z</dcterms:created>
  <dcterms:modified xsi:type="dcterms:W3CDTF">2017-01-18T14:29:35Z</dcterms:modified>
</cp:coreProperties>
</file>